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<sst xmlns="http://schemas.openxmlformats.org/spreadsheetml/2006/main" count="109" uniqueCount="48">
  <si>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</si>
  <si>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</si>
  <si>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</si>
  <si>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</si>
  <si>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</si>
  <si>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</si>
  <si>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</si>
  <si>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</si>
  <si>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</si>
  <si>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</si>
  <si>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</si>
  <si>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</si>
  <si>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</si>
  <si>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</si>
  <si>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</si>
  <si>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</si>
  <si>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</si>
  <si>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</si>
  <si>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</si>
  <si>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</si>
  <si>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</si>
  <si>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</si>
  <si>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 xml:space="preserve">документации 
 о проведении открытого конкурса
</t>
  </si>
  <si>
    <t xml:space="preserve"> Приложение №4
  извещению и </t>
  </si>
  <si>
    <t>пр.Ленинградский, 394</t>
  </si>
  <si>
    <t>пр.Ленинградский, 394, к.1</t>
  </si>
  <si>
    <t>пр.Ленинградский, 394, к.2</t>
  </si>
  <si>
    <t>3888,2</t>
  </si>
  <si>
    <t>3859,10</t>
  </si>
  <si>
    <t>3910,6</t>
  </si>
  <si>
    <t>489,3</t>
  </si>
  <si>
    <t>493</t>
  </si>
  <si>
    <t xml:space="preserve"> деревянный не благоустроенный без канализации с печным отоплением (без центр отопления)</t>
  </si>
  <si>
    <t xml:space="preserve">  деревянный благоустроенный дом с ХВС, ГВС, канализацией, центральным отоплением</t>
  </si>
  <si>
    <t xml:space="preserve"> деревянный благоустроенный дом с ХВС, ГВС, канализацией, центральным отоплением</t>
  </si>
  <si>
    <t>ул.Капитальная, д.20</t>
  </si>
  <si>
    <t>ул.Революции, д.2, корп. 1</t>
  </si>
  <si>
    <t>ул. Шкулева, д.14</t>
  </si>
  <si>
    <t>717,4</t>
  </si>
  <si>
    <t>540,9</t>
  </si>
  <si>
    <t>828,3</t>
  </si>
  <si>
    <t>1раз в год</t>
  </si>
  <si>
    <t>0</t>
  </si>
  <si>
    <t>586,3</t>
  </si>
  <si>
    <t>425</t>
  </si>
  <si>
    <t>370</t>
  </si>
  <si>
    <t>24</t>
  </si>
  <si>
    <t>Лот №2  Территориальный округ Варавино Фактория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</si>
</sst>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172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center"/>
    </xf>
    <xf numFmtId="173" fontId="1" fillId="33" borderId="17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wrapText="1"/>
    </xf>
    <xf numFmtId="49" fontId="8" fillId="33" borderId="16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49" fontId="8" fillId="33" borderId="15" xfId="52" applyNumberFormat="1" applyFont="1" applyFill="1" applyBorder="1" applyAlignment="1">
      <alignment horizontal="center" wrapText="1"/>
      <protection/>
    </xf>
    <xf numFmtId="49" fontId="8" fillId="33" borderId="16" xfId="52" applyNumberFormat="1" applyFont="1" applyFill="1" applyBorder="1" applyAlignment="1">
      <alignment horizontal="center" wrapText="1"/>
      <protection/>
    </xf>
    <xf numFmtId="0" fontId="1" fillId="33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6" sqref="H6"/>
    </sheetView>
  </sheetViews>
  <sheetFormatPr defaultColWidth="9.00390625" defaultRowHeight="12.75"/>
  <cols>
    <col min="1" max="1" width="22.75390625" style="6" customWidth="1"/>
    <col min="2" max="2" width="60.25390625" style="6" customWidth="1"/>
    <col min="3" max="3" width="27.25390625" style="6" customWidth="1"/>
    <col min="4" max="4" width="24.75390625" style="6" customWidth="1"/>
    <col min="5" max="5" width="30.00390625" style="6" customWidth="1"/>
    <col min="6" max="6" width="23.375" style="6" customWidth="1"/>
    <col min="7" max="7" width="21.625" style="6" customWidth="1"/>
    <col min="8" max="8" width="29.00390625" style="6" customWidth="1"/>
    <col min="9" max="16384" width="9.125" style="6" customWidth="1"/>
  </cols>
  <sheetData>
    <row r="1" spans="2:3" ht="31.5">
      <c r="B1" s="5"/>
      <c r="C1" s="33" t="s">
        <v>23</v>
      </c>
    </row>
    <row r="2" spans="2:3" ht="59.25" customHeight="1">
      <c r="B2" s="4"/>
      <c r="C2" s="33" t="s">
        <v>22</v>
      </c>
    </row>
    <row r="3" spans="2:3" ht="15.75">
      <c r="B3" s="4"/>
      <c r="C3" s="4"/>
    </row>
    <row r="4" spans="1:3" ht="14.25" customHeight="1">
      <c r="A4" s="7"/>
      <c r="B4" s="2"/>
      <c r="C4" s="2"/>
    </row>
    <row r="5" spans="1:2" s="8" customFormat="1" ht="51.75" customHeight="1">
      <c r="A5" s="77" t="s">
        <v>20</v>
      </c>
      <c r="B5" s="78"/>
    </row>
    <row r="6" spans="1:2" ht="18.75" customHeight="1">
      <c r="A6" s="79" t="s">
        <v>47</v>
      </c>
      <c r="B6" s="80"/>
    </row>
    <row r="7" spans="1:8" s="9" customFormat="1" ht="72.75" customHeight="1">
      <c r="A7" s="81" t="s">
        <v>7</v>
      </c>
      <c r="B7" s="81" t="s">
        <v>8</v>
      </c>
      <c r="C7" s="24" t="s">
        <v>21</v>
      </c>
      <c r="D7" s="24" t="s">
        <v>21</v>
      </c>
      <c r="E7" s="24" t="s">
        <v>21</v>
      </c>
      <c r="F7" s="34" t="s">
        <v>33</v>
      </c>
      <c r="G7" s="34" t="s">
        <v>32</v>
      </c>
      <c r="H7" s="34" t="s">
        <v>34</v>
      </c>
    </row>
    <row r="8" spans="1:8" s="9" customFormat="1" ht="12.75">
      <c r="A8" s="81"/>
      <c r="B8" s="81"/>
      <c r="C8" s="25" t="s">
        <v>24</v>
      </c>
      <c r="D8" s="25" t="s">
        <v>25</v>
      </c>
      <c r="E8" s="25" t="s">
        <v>26</v>
      </c>
      <c r="F8" s="35" t="s">
        <v>36</v>
      </c>
      <c r="G8" s="35" t="s">
        <v>35</v>
      </c>
      <c r="H8" s="35" t="s">
        <v>37</v>
      </c>
    </row>
    <row r="9" spans="1:8" ht="14.25" customHeight="1">
      <c r="A9" s="26"/>
      <c r="B9" s="27" t="s">
        <v>9</v>
      </c>
      <c r="C9" s="23" t="s">
        <v>27</v>
      </c>
      <c r="D9" s="23" t="s">
        <v>28</v>
      </c>
      <c r="E9" s="23" t="s">
        <v>29</v>
      </c>
      <c r="F9" s="23" t="s">
        <v>40</v>
      </c>
      <c r="G9" s="23" t="s">
        <v>38</v>
      </c>
      <c r="H9" s="23" t="s">
        <v>39</v>
      </c>
    </row>
    <row r="10" spans="1:8" ht="14.25" customHeight="1" thickBot="1">
      <c r="A10" s="39"/>
      <c r="B10" s="40"/>
      <c r="C10" s="41" t="s">
        <v>27</v>
      </c>
      <c r="D10" s="41" t="s">
        <v>28</v>
      </c>
      <c r="E10" s="41" t="s">
        <v>29</v>
      </c>
      <c r="F10" s="41" t="s">
        <v>40</v>
      </c>
      <c r="G10" s="41" t="s">
        <v>38</v>
      </c>
      <c r="H10" s="41" t="s">
        <v>39</v>
      </c>
    </row>
    <row r="11" spans="1:8" ht="12.75">
      <c r="A11" s="73" t="s">
        <v>6</v>
      </c>
      <c r="B11" s="42" t="s">
        <v>3</v>
      </c>
      <c r="C11" s="43">
        <f aca="true" t="shared" si="0" ref="C11:H11">C10*10%/100</f>
        <v>3.8882</v>
      </c>
      <c r="D11" s="43">
        <f t="shared" si="0"/>
        <v>3.8591</v>
      </c>
      <c r="E11" s="43">
        <f t="shared" si="0"/>
        <v>3.9106</v>
      </c>
      <c r="F11" s="43">
        <f t="shared" si="0"/>
        <v>0.8283</v>
      </c>
      <c r="G11" s="43">
        <f t="shared" si="0"/>
        <v>0.7173999999999999</v>
      </c>
      <c r="H11" s="44">
        <f t="shared" si="0"/>
        <v>0.5409</v>
      </c>
    </row>
    <row r="12" spans="1:8" s="8" customFormat="1" ht="16.5" customHeight="1">
      <c r="A12" s="74"/>
      <c r="B12" s="12" t="s">
        <v>12</v>
      </c>
      <c r="C12" s="36">
        <f aca="true" t="shared" si="1" ref="C12:H12">1007.68*C11</f>
        <v>3918.0613759999997</v>
      </c>
      <c r="D12" s="36">
        <f t="shared" si="1"/>
        <v>3888.737888</v>
      </c>
      <c r="E12" s="36">
        <f t="shared" si="1"/>
        <v>3940.6334079999997</v>
      </c>
      <c r="F12" s="36">
        <f t="shared" si="1"/>
        <v>834.661344</v>
      </c>
      <c r="G12" s="36">
        <f t="shared" si="1"/>
        <v>722.9096319999999</v>
      </c>
      <c r="H12" s="45">
        <f t="shared" si="1"/>
        <v>545.054112</v>
      </c>
    </row>
    <row r="13" spans="1:8" ht="13.5" customHeight="1">
      <c r="A13" s="74"/>
      <c r="B13" s="12" t="s">
        <v>2</v>
      </c>
      <c r="C13" s="20">
        <f aca="true" t="shared" si="2" ref="C13:H13">C12/C9/12</f>
        <v>0.08397333333333333</v>
      </c>
      <c r="D13" s="20">
        <f t="shared" si="2"/>
        <v>0.08397333333333334</v>
      </c>
      <c r="E13" s="20">
        <f t="shared" si="2"/>
        <v>0.08397333333333333</v>
      </c>
      <c r="F13" s="20">
        <f t="shared" si="2"/>
        <v>0.08397333333333334</v>
      </c>
      <c r="G13" s="20">
        <f t="shared" si="2"/>
        <v>0.08397333333333333</v>
      </c>
      <c r="H13" s="46">
        <f t="shared" si="2"/>
        <v>0.08397333333333334</v>
      </c>
    </row>
    <row r="14" spans="1:8" ht="15" customHeight="1" thickBot="1">
      <c r="A14" s="75"/>
      <c r="B14" s="47" t="s">
        <v>0</v>
      </c>
      <c r="C14" s="49" t="s">
        <v>13</v>
      </c>
      <c r="D14" s="49" t="s">
        <v>13</v>
      </c>
      <c r="E14" s="49" t="s">
        <v>13</v>
      </c>
      <c r="F14" s="49" t="s">
        <v>13</v>
      </c>
      <c r="G14" s="49" t="s">
        <v>13</v>
      </c>
      <c r="H14" s="50" t="s">
        <v>13</v>
      </c>
    </row>
    <row r="15" spans="1:8" ht="12.75">
      <c r="A15" s="70" t="s">
        <v>15</v>
      </c>
      <c r="B15" s="57" t="s">
        <v>4</v>
      </c>
      <c r="C15" s="58">
        <v>0</v>
      </c>
      <c r="D15" s="58">
        <v>0</v>
      </c>
      <c r="E15" s="58">
        <v>0</v>
      </c>
      <c r="F15" s="58">
        <f>F10*4%/10</f>
        <v>3.3131999999999997</v>
      </c>
      <c r="G15" s="58">
        <f>G10*4%/10</f>
        <v>2.8695999999999997</v>
      </c>
      <c r="H15" s="59">
        <f>H10*4%/10</f>
        <v>2.1635999999999997</v>
      </c>
    </row>
    <row r="16" spans="1:8" ht="12.75" customHeight="1">
      <c r="A16" s="71"/>
      <c r="B16" s="14" t="s">
        <v>12</v>
      </c>
      <c r="C16" s="15">
        <v>0</v>
      </c>
      <c r="D16" s="15">
        <v>0</v>
      </c>
      <c r="E16" s="15">
        <v>0</v>
      </c>
      <c r="F16" s="15">
        <f>2281.73*F15</f>
        <v>7559.8278359999995</v>
      </c>
      <c r="G16" s="15">
        <f>2281.73*G15</f>
        <v>6547.652407999999</v>
      </c>
      <c r="H16" s="60">
        <f>2281.73*H15</f>
        <v>4936.751028</v>
      </c>
    </row>
    <row r="17" spans="1:8" ht="15.75" customHeight="1">
      <c r="A17" s="71"/>
      <c r="B17" s="14" t="s">
        <v>2</v>
      </c>
      <c r="C17" s="15">
        <v>0</v>
      </c>
      <c r="D17" s="15">
        <v>0</v>
      </c>
      <c r="E17" s="15">
        <v>0</v>
      </c>
      <c r="F17" s="15">
        <f>F16/F9/12</f>
        <v>0.7605766666666667</v>
      </c>
      <c r="G17" s="15">
        <f>G16/G9/12</f>
        <v>0.7605766666666666</v>
      </c>
      <c r="H17" s="60">
        <f>H16/H9/12</f>
        <v>0.7605766666666667</v>
      </c>
    </row>
    <row r="18" spans="1:8" ht="13.5" customHeight="1" thickBot="1">
      <c r="A18" s="72"/>
      <c r="B18" s="47" t="s">
        <v>0</v>
      </c>
      <c r="C18" s="48" t="s">
        <v>13</v>
      </c>
      <c r="D18" s="48" t="s">
        <v>13</v>
      </c>
      <c r="E18" s="48" t="s">
        <v>13</v>
      </c>
      <c r="F18" s="48" t="s">
        <v>13</v>
      </c>
      <c r="G18" s="48" t="s">
        <v>13</v>
      </c>
      <c r="H18" s="61" t="s">
        <v>13</v>
      </c>
    </row>
    <row r="19" spans="1:8" ht="15" customHeight="1">
      <c r="A19" s="70" t="s">
        <v>16</v>
      </c>
      <c r="B19" s="51" t="s">
        <v>10</v>
      </c>
      <c r="C19" s="52" t="s">
        <v>30</v>
      </c>
      <c r="D19" s="52" t="s">
        <v>30</v>
      </c>
      <c r="E19" s="52" t="s">
        <v>31</v>
      </c>
      <c r="F19" s="55" t="s">
        <v>44</v>
      </c>
      <c r="G19" s="55" t="s">
        <v>43</v>
      </c>
      <c r="H19" s="56" t="s">
        <v>45</v>
      </c>
    </row>
    <row r="20" spans="1:8" ht="12.75">
      <c r="A20" s="71"/>
      <c r="B20" s="13" t="s">
        <v>4</v>
      </c>
      <c r="C20" s="16">
        <f>C19*0.5</f>
        <v>244.65</v>
      </c>
      <c r="D20" s="16">
        <f>D19*0.5</f>
        <v>244.65</v>
      </c>
      <c r="E20" s="16">
        <f>E19*0.5</f>
        <v>246.5</v>
      </c>
      <c r="F20" s="37">
        <f>F19*0.1</f>
        <v>42.5</v>
      </c>
      <c r="G20" s="37">
        <f>G19*0.08</f>
        <v>46.903999999999996</v>
      </c>
      <c r="H20" s="53">
        <f>H19*0.1</f>
        <v>37</v>
      </c>
    </row>
    <row r="21" spans="1:8" ht="13.5" customHeight="1">
      <c r="A21" s="71"/>
      <c r="B21" s="14" t="s">
        <v>12</v>
      </c>
      <c r="C21" s="17">
        <f aca="true" t="shared" si="3" ref="C21:H21">445.14*C20</f>
        <v>108903.501</v>
      </c>
      <c r="D21" s="17">
        <f t="shared" si="3"/>
        <v>108903.501</v>
      </c>
      <c r="E21" s="17">
        <f t="shared" si="3"/>
        <v>109727.01</v>
      </c>
      <c r="F21" s="19">
        <f>445.14*F20</f>
        <v>18918.45</v>
      </c>
      <c r="G21" s="19">
        <f t="shared" si="3"/>
        <v>20878.846559999998</v>
      </c>
      <c r="H21" s="54">
        <f t="shared" si="3"/>
        <v>16470.18</v>
      </c>
    </row>
    <row r="22" spans="1:8" ht="16.5" customHeight="1">
      <c r="A22" s="71"/>
      <c r="B22" s="14" t="s">
        <v>2</v>
      </c>
      <c r="C22" s="15">
        <f aca="true" t="shared" si="4" ref="C22:H22">C21/C9/12</f>
        <v>2.3340599120415617</v>
      </c>
      <c r="D22" s="15">
        <f t="shared" si="4"/>
        <v>2.351660166878288</v>
      </c>
      <c r="E22" s="15">
        <f t="shared" si="4"/>
        <v>2.338239017030635</v>
      </c>
      <c r="F22" s="20">
        <f>F21/F9/12</f>
        <v>1.9033411807316192</v>
      </c>
      <c r="G22" s="20">
        <f t="shared" si="4"/>
        <v>2.425291162531363</v>
      </c>
      <c r="H22" s="46">
        <f t="shared" si="4"/>
        <v>2.537465335551858</v>
      </c>
    </row>
    <row r="23" spans="1:8" ht="17.25" customHeight="1" thickBot="1">
      <c r="A23" s="72"/>
      <c r="B23" s="47" t="s">
        <v>0</v>
      </c>
      <c r="C23" s="48" t="s">
        <v>13</v>
      </c>
      <c r="D23" s="48" t="s">
        <v>13</v>
      </c>
      <c r="E23" s="48" t="s">
        <v>13</v>
      </c>
      <c r="F23" s="49" t="s">
        <v>41</v>
      </c>
      <c r="G23" s="49" t="s">
        <v>41</v>
      </c>
      <c r="H23" s="50" t="s">
        <v>41</v>
      </c>
    </row>
    <row r="24" spans="1:8" ht="12.75">
      <c r="A24" s="73" t="s">
        <v>17</v>
      </c>
      <c r="B24" s="42" t="s">
        <v>4</v>
      </c>
      <c r="C24" s="62">
        <f>C10*0.1%</f>
        <v>3.8882</v>
      </c>
      <c r="D24" s="62">
        <f>D10*0.1%</f>
        <v>3.8591</v>
      </c>
      <c r="E24" s="62">
        <f>E10*0.1%</f>
        <v>3.9106</v>
      </c>
      <c r="F24" s="63">
        <f>F10*0.25%</f>
        <v>2.07075</v>
      </c>
      <c r="G24" s="63">
        <f>G10*0.25%</f>
        <v>1.7934999999999999</v>
      </c>
      <c r="H24" s="64">
        <f>H10*0.25%</f>
        <v>1.35225</v>
      </c>
    </row>
    <row r="25" spans="1:8" ht="16.5" customHeight="1">
      <c r="A25" s="74"/>
      <c r="B25" s="12" t="s">
        <v>12</v>
      </c>
      <c r="C25" s="3">
        <f aca="true" t="shared" si="5" ref="C25:H25">71.18*C24</f>
        <v>276.76207600000004</v>
      </c>
      <c r="D25" s="3">
        <f t="shared" si="5"/>
        <v>274.69073800000007</v>
      </c>
      <c r="E25" s="3">
        <f t="shared" si="5"/>
        <v>278.356508</v>
      </c>
      <c r="F25" s="37">
        <f>71.18*F24</f>
        <v>147.395985</v>
      </c>
      <c r="G25" s="37">
        <f t="shared" si="5"/>
        <v>127.66133</v>
      </c>
      <c r="H25" s="53">
        <f t="shared" si="5"/>
        <v>96.253155</v>
      </c>
    </row>
    <row r="26" spans="1:8" ht="17.25" customHeight="1">
      <c r="A26" s="74"/>
      <c r="B26" s="12" t="s">
        <v>2</v>
      </c>
      <c r="C26" s="3">
        <f aca="true" t="shared" si="6" ref="C26:H26">C25/C9/12</f>
        <v>0.0059316666666666676</v>
      </c>
      <c r="D26" s="3">
        <f t="shared" si="6"/>
        <v>0.005931666666666668</v>
      </c>
      <c r="E26" s="3">
        <f t="shared" si="6"/>
        <v>0.0059316666666666676</v>
      </c>
      <c r="F26" s="37">
        <f>F25/F9/12</f>
        <v>0.014829166666666666</v>
      </c>
      <c r="G26" s="37">
        <f t="shared" si="6"/>
        <v>0.01482916666666667</v>
      </c>
      <c r="H26" s="53">
        <f t="shared" si="6"/>
        <v>0.01482916666666667</v>
      </c>
    </row>
    <row r="27" spans="1:8" ht="18" customHeight="1" thickBot="1">
      <c r="A27" s="75"/>
      <c r="B27" s="47" t="s">
        <v>0</v>
      </c>
      <c r="C27" s="48" t="s">
        <v>13</v>
      </c>
      <c r="D27" s="48" t="s">
        <v>13</v>
      </c>
      <c r="E27" s="48" t="s">
        <v>13</v>
      </c>
      <c r="F27" s="49" t="s">
        <v>13</v>
      </c>
      <c r="G27" s="49" t="s">
        <v>13</v>
      </c>
      <c r="H27" s="50" t="s">
        <v>13</v>
      </c>
    </row>
    <row r="28" spans="1:8" ht="12.75">
      <c r="A28" s="73" t="s">
        <v>18</v>
      </c>
      <c r="B28" s="42" t="s">
        <v>5</v>
      </c>
      <c r="C28" s="62">
        <f aca="true" t="shared" si="7" ref="C28:H28">C10*0.5%</f>
        <v>19.441</v>
      </c>
      <c r="D28" s="62">
        <f t="shared" si="7"/>
        <v>19.2955</v>
      </c>
      <c r="E28" s="62">
        <f t="shared" si="7"/>
        <v>19.553</v>
      </c>
      <c r="F28" s="63">
        <f t="shared" si="7"/>
        <v>4.1415</v>
      </c>
      <c r="G28" s="63">
        <f t="shared" si="7"/>
        <v>3.5869999999999997</v>
      </c>
      <c r="H28" s="64">
        <f t="shared" si="7"/>
        <v>2.7045</v>
      </c>
    </row>
    <row r="29" spans="1:8" ht="15" customHeight="1">
      <c r="A29" s="74"/>
      <c r="B29" s="12" t="s">
        <v>12</v>
      </c>
      <c r="C29" s="3">
        <f aca="true" t="shared" si="8" ref="C29:H29">45.32*C28</f>
        <v>881.06612</v>
      </c>
      <c r="D29" s="3">
        <f t="shared" si="8"/>
        <v>874.47206</v>
      </c>
      <c r="E29" s="3">
        <f t="shared" si="8"/>
        <v>886.14196</v>
      </c>
      <c r="F29" s="37">
        <f>45.32*F28</f>
        <v>187.69278</v>
      </c>
      <c r="G29" s="37">
        <f t="shared" si="8"/>
        <v>162.56284</v>
      </c>
      <c r="H29" s="53">
        <f t="shared" si="8"/>
        <v>122.56794</v>
      </c>
    </row>
    <row r="30" spans="1:8" ht="17.25" customHeight="1">
      <c r="A30" s="74"/>
      <c r="B30" s="12" t="s">
        <v>2</v>
      </c>
      <c r="C30" s="3">
        <f aca="true" t="shared" si="9" ref="C30:H30">C29/C9/12</f>
        <v>0.018883333333333332</v>
      </c>
      <c r="D30" s="3">
        <f t="shared" si="9"/>
        <v>0.018883333333333335</v>
      </c>
      <c r="E30" s="3">
        <f t="shared" si="9"/>
        <v>0.018883333333333335</v>
      </c>
      <c r="F30" s="37">
        <f>F29/F9/12</f>
        <v>0.018883333333333335</v>
      </c>
      <c r="G30" s="37">
        <f t="shared" si="9"/>
        <v>0.018883333333333332</v>
      </c>
      <c r="H30" s="53">
        <f t="shared" si="9"/>
        <v>0.018883333333333332</v>
      </c>
    </row>
    <row r="31" spans="1:8" ht="15.75" customHeight="1" thickBot="1">
      <c r="A31" s="75"/>
      <c r="B31" s="47" t="s">
        <v>0</v>
      </c>
      <c r="C31" s="48" t="s">
        <v>13</v>
      </c>
      <c r="D31" s="48" t="s">
        <v>13</v>
      </c>
      <c r="E31" s="48" t="s">
        <v>13</v>
      </c>
      <c r="F31" s="49" t="s">
        <v>13</v>
      </c>
      <c r="G31" s="49" t="s">
        <v>13</v>
      </c>
      <c r="H31" s="50" t="s">
        <v>13</v>
      </c>
    </row>
    <row r="32" spans="1:8" ht="12.75" customHeight="1">
      <c r="A32" s="70" t="s">
        <v>19</v>
      </c>
      <c r="B32" s="65" t="s">
        <v>14</v>
      </c>
      <c r="C32" s="66"/>
      <c r="D32" s="66"/>
      <c r="E32" s="66"/>
      <c r="F32" s="67" t="s">
        <v>42</v>
      </c>
      <c r="G32" s="67" t="s">
        <v>42</v>
      </c>
      <c r="H32" s="68" t="s">
        <v>46</v>
      </c>
    </row>
    <row r="33" spans="1:8" ht="12.75" customHeight="1">
      <c r="A33" s="71"/>
      <c r="B33" s="11" t="s">
        <v>4</v>
      </c>
      <c r="C33" s="18">
        <f aca="true" t="shared" si="10" ref="C33:H33">C32*10%</f>
        <v>0</v>
      </c>
      <c r="D33" s="18">
        <f t="shared" si="10"/>
        <v>0</v>
      </c>
      <c r="E33" s="18">
        <f t="shared" si="10"/>
        <v>0</v>
      </c>
      <c r="F33" s="18">
        <f>F32*10%</f>
        <v>0</v>
      </c>
      <c r="G33" s="18">
        <f t="shared" si="10"/>
        <v>0</v>
      </c>
      <c r="H33" s="69">
        <f t="shared" si="10"/>
        <v>2.4000000000000004</v>
      </c>
    </row>
    <row r="34" spans="1:8" ht="18.75" customHeight="1">
      <c r="A34" s="71"/>
      <c r="B34" s="10" t="s">
        <v>1</v>
      </c>
      <c r="C34" s="19">
        <f aca="true" t="shared" si="11" ref="C34:H34">C33*1209.48</f>
        <v>0</v>
      </c>
      <c r="D34" s="19">
        <f t="shared" si="11"/>
        <v>0</v>
      </c>
      <c r="E34" s="19">
        <f t="shared" si="11"/>
        <v>0</v>
      </c>
      <c r="F34" s="19">
        <f>F33*1209.48</f>
        <v>0</v>
      </c>
      <c r="G34" s="19">
        <f t="shared" si="11"/>
        <v>0</v>
      </c>
      <c r="H34" s="54">
        <f t="shared" si="11"/>
        <v>2902.7520000000004</v>
      </c>
    </row>
    <row r="35" spans="1:8" ht="18" customHeight="1">
      <c r="A35" s="71"/>
      <c r="B35" s="10" t="s">
        <v>2</v>
      </c>
      <c r="C35" s="20">
        <f aca="true" t="shared" si="12" ref="C35:H35">C34/C9</f>
        <v>0</v>
      </c>
      <c r="D35" s="20">
        <f t="shared" si="12"/>
        <v>0</v>
      </c>
      <c r="E35" s="20">
        <f t="shared" si="12"/>
        <v>0</v>
      </c>
      <c r="F35" s="20">
        <f>F34/F9</f>
        <v>0</v>
      </c>
      <c r="G35" s="20">
        <f t="shared" si="12"/>
        <v>0</v>
      </c>
      <c r="H35" s="46">
        <f t="shared" si="12"/>
        <v>5.366522462562397</v>
      </c>
    </row>
    <row r="36" spans="1:8" ht="18" customHeight="1" thickBot="1">
      <c r="A36" s="72"/>
      <c r="B36" s="47" t="s">
        <v>0</v>
      </c>
      <c r="C36" s="48" t="s">
        <v>13</v>
      </c>
      <c r="D36" s="48" t="s">
        <v>13</v>
      </c>
      <c r="E36" s="48" t="s">
        <v>13</v>
      </c>
      <c r="F36" s="49" t="s">
        <v>13</v>
      </c>
      <c r="G36" s="49" t="s">
        <v>13</v>
      </c>
      <c r="H36" s="50" t="s">
        <v>13</v>
      </c>
    </row>
    <row r="37" spans="1:8" s="1" customFormat="1" ht="19.5" customHeight="1">
      <c r="A37" s="76" t="s">
        <v>11</v>
      </c>
      <c r="B37" s="76"/>
      <c r="C37" s="21">
        <f aca="true" t="shared" si="13" ref="C37:H37">C12+C16+C21+C25+C29+C34</f>
        <v>113979.390572</v>
      </c>
      <c r="D37" s="21">
        <f t="shared" si="13"/>
        <v>113941.40168600001</v>
      </c>
      <c r="E37" s="21">
        <f t="shared" si="13"/>
        <v>114832.14187599998</v>
      </c>
      <c r="F37" s="21">
        <f>F12+F16+F21+F25+F29+F34</f>
        <v>27648.027945</v>
      </c>
      <c r="G37" s="21">
        <f t="shared" si="13"/>
        <v>28439.632769999993</v>
      </c>
      <c r="H37" s="21">
        <f t="shared" si="13"/>
        <v>25073.558235</v>
      </c>
    </row>
    <row r="38" s="1" customFormat="1" ht="12.75">
      <c r="C38" s="22"/>
    </row>
    <row r="39" spans="1:8" s="1" customFormat="1" ht="20.25" customHeight="1">
      <c r="A39" s="28"/>
      <c r="B39" s="29"/>
      <c r="C39" s="38">
        <f aca="true" t="shared" si="14" ref="C39:H39">C37/C9/12</f>
        <v>2.442848245374895</v>
      </c>
      <c r="D39" s="38">
        <f t="shared" si="14"/>
        <v>2.4604485002116214</v>
      </c>
      <c r="E39" s="38">
        <f t="shared" si="14"/>
        <v>2.447027350363968</v>
      </c>
      <c r="F39" s="38">
        <f t="shared" si="14"/>
        <v>2.781603680731619</v>
      </c>
      <c r="G39" s="38">
        <f t="shared" si="14"/>
        <v>3.3035536625313626</v>
      </c>
      <c r="H39" s="38">
        <f t="shared" si="14"/>
        <v>3.8629380407653913</v>
      </c>
    </row>
    <row r="40" spans="1:7" ht="18.75">
      <c r="A40" s="28"/>
      <c r="B40" s="29"/>
      <c r="C40" s="31"/>
      <c r="D40"/>
      <c r="E40" s="30"/>
      <c r="G40" s="29"/>
    </row>
    <row r="41" spans="1:7" ht="18.75">
      <c r="A41" s="28"/>
      <c r="B41" s="29"/>
      <c r="C41" s="30"/>
      <c r="D41" s="30"/>
      <c r="E41" s="30"/>
      <c r="G41" s="29"/>
    </row>
    <row r="42" spans="1:7" ht="18.75">
      <c r="A42" s="28"/>
      <c r="B42" s="29"/>
      <c r="C42" s="30"/>
      <c r="D42" s="32"/>
      <c r="E42" s="32"/>
      <c r="G42" s="29"/>
    </row>
    <row r="43" spans="1:7" ht="18.75">
      <c r="A43" s="28"/>
      <c r="B43" s="29"/>
      <c r="C43"/>
      <c r="D43" s="31"/>
      <c r="E43" s="31"/>
      <c r="G43" s="29"/>
    </row>
    <row r="44" spans="1:7" ht="12.75">
      <c r="A44" s="29"/>
      <c r="B44" s="29"/>
      <c r="C44"/>
      <c r="D44"/>
      <c r="E44" s="30"/>
      <c r="G44" s="29"/>
    </row>
    <row r="45" spans="1:7" ht="12.75">
      <c r="A45" s="29"/>
      <c r="B45" s="29"/>
      <c r="C45" s="30"/>
      <c r="D45" s="30"/>
      <c r="E45" s="30"/>
      <c r="G45" s="29"/>
    </row>
  </sheetData>
  <sheetProtection/>
  <mergeCells count="11">
    <mergeCell ref="A5:B5"/>
    <mergeCell ref="A6:B6"/>
    <mergeCell ref="A7:A8"/>
    <mergeCell ref="B7:B8"/>
    <mergeCell ref="A11:A14"/>
    <mergeCell ref="A15:A18"/>
    <mergeCell ref="A19:A23"/>
    <mergeCell ref="A24:A27"/>
    <mergeCell ref="A32:A36"/>
    <mergeCell ref="A37:B37"/>
    <mergeCell ref="A28:A31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2017-01-24T07:38:37Z</cp:lastPrinted>
  <dcterms:created xsi:type="dcterms:W3CDTF">2007-12-13T08:11:03Z</dcterms:created>
  <dcterms:modified xsi:type="dcterms:W3CDTF">2017-02-06T07:29:42Z</dcterms:modified>
  <cp:category/>
  <cp:version/>
  <cp:contentType/>
  <cp:contentStatus/>
</cp:coreProperties>
</file>